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75" windowHeight="6075" activeTab="0"/>
  </bookViews>
  <sheets>
    <sheet name="作業" sheetId="1" r:id="rId1"/>
    <sheet name="。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<sst xmlns="http://schemas.openxmlformats.org/spreadsheetml/2006/main" count="45" uniqueCount="38">
  <si>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体重</t>
  </si>
  <si>
    <t>運動継続時間</t>
  </si>
  <si>
    <t>年齢</t>
  </si>
  <si>
    <t>消費カロリー</t>
  </si>
  <si>
    <t>アーチェリー</t>
  </si>
  <si>
    <t>ウオーキング</t>
  </si>
  <si>
    <t>サイクリング</t>
  </si>
  <si>
    <t>散歩</t>
  </si>
  <si>
    <t>ストレッチ</t>
  </si>
  <si>
    <t>ゴルフ</t>
  </si>
  <si>
    <t>ジョギング</t>
  </si>
  <si>
    <t>テニス</t>
  </si>
  <si>
    <t>運動による消費カロリーを計算してみましょう</t>
  </si>
  <si>
    <t>ｋｇ</t>
  </si>
  <si>
    <t>歳</t>
  </si>
  <si>
    <t>性別</t>
  </si>
  <si>
    <t>運動</t>
  </si>
  <si>
    <t>min</t>
  </si>
  <si>
    <t>Kcal</t>
  </si>
  <si>
    <t>筋力トレ</t>
  </si>
  <si>
    <t>水泳平泳ぎ</t>
  </si>
  <si>
    <t>水泳クロール</t>
  </si>
  <si>
    <t>m</t>
  </si>
  <si>
    <t>w</t>
  </si>
  <si>
    <t>Age</t>
  </si>
  <si>
    <t>15歳以上</t>
  </si>
  <si>
    <t>選択してください</t>
  </si>
  <si>
    <t>男</t>
  </si>
  <si>
    <t>男</t>
  </si>
  <si>
    <t>女</t>
  </si>
  <si>
    <t>アーチェリー</t>
  </si>
  <si>
    <t>アーチェリー</t>
  </si>
  <si>
    <t>ウオーキング</t>
  </si>
  <si>
    <t>ストレッチ</t>
  </si>
  <si>
    <t>ゴルフ</t>
  </si>
  <si>
    <t>ジョギング</t>
  </si>
  <si>
    <t>サイクリング</t>
  </si>
  <si>
    <t>テニス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</si>
</sst>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1" fontId="0" fillId="2" borderId="1" xfId="0" applyNumberForma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15"/>
  <sheetViews>
    <sheetView tabSelected="1" workbookViewId="0" topLeftCell="A1">
      <selection activeCell="H16" sqref="H16"/>
    </sheetView>
  </sheetViews>
  <sheetFormatPr defaultColWidth="9.00390625" defaultRowHeight="13.5" outlineLevelCol="1"/>
  <cols>
    <col min="1" max="1" width="6.375" style="1" customWidth="1"/>
    <col min="2" max="2" width="14.00390625" style="1" customWidth="1"/>
    <col min="3" max="3" width="13.00390625" style="1" customWidth="1"/>
    <col min="4" max="5" width="9.00390625" style="1" hidden="1" customWidth="1" outlineLevel="1"/>
    <col min="6" max="6" width="6.125" style="1" customWidth="1" collapsed="1"/>
    <col min="7" max="7" width="9.00390625" style="1" customWidth="1"/>
    <col min="8" max="8" width="12.375" style="1" customWidth="1"/>
    <col min="9" max="9" width="0" style="1" hidden="1" customWidth="1" outlineLevel="1"/>
    <col min="10" max="10" width="12.125" style="1" hidden="1" customWidth="1" outlineLevel="1"/>
    <col min="11" max="11" width="9.00390625" style="1" customWidth="1" collapsed="1"/>
    <col min="12" max="16384" width="9.00390625" style="1" customWidth="1"/>
  </cols>
  <sheetData>
    <row r="4" ht="18.75">
      <c r="B4" s="6" t="s">
        <v>12</v>
      </c>
    </row>
    <row r="5" spans="9:10" ht="13.5">
      <c r="I5" s="1" t="s">
        <v>28</v>
      </c>
      <c r="J5" s="1" t="s">
        <v>4</v>
      </c>
    </row>
    <row r="6" spans="2:10" ht="13.5">
      <c r="B6" s="1" t="s">
        <v>0</v>
      </c>
      <c r="C6" s="8">
        <v>40</v>
      </c>
      <c r="D6" s="2">
        <f>C6</f>
        <v>40</v>
      </c>
      <c r="E6" s="3"/>
      <c r="F6" s="1" t="s">
        <v>13</v>
      </c>
      <c r="I6" s="1" t="s">
        <v>29</v>
      </c>
      <c r="J6" s="1" t="s">
        <v>5</v>
      </c>
    </row>
    <row r="7" spans="2:10" ht="13.5">
      <c r="B7" s="1" t="s">
        <v>2</v>
      </c>
      <c r="C7" s="8">
        <v>30</v>
      </c>
      <c r="D7" s="2">
        <f>VLOOKUP(C7,。!E3:G16,2,TRUE)</f>
        <v>0.9498</v>
      </c>
      <c r="E7" s="2">
        <f>VLOOKUP(C7,。!E3:G16,3,TRUE)</f>
        <v>0.9168000000000001</v>
      </c>
      <c r="F7" s="1" t="s">
        <v>14</v>
      </c>
      <c r="G7" s="1" t="s">
        <v>25</v>
      </c>
      <c r="J7" s="1" t="s">
        <v>19</v>
      </c>
    </row>
    <row r="8" spans="2:10" ht="13.5">
      <c r="B8" s="1" t="s">
        <v>15</v>
      </c>
      <c r="C8" s="8" t="s">
        <v>27</v>
      </c>
      <c r="D8" s="2">
        <f>VLOOKUP(C8,。!I3:J4,2,FALSE)</f>
        <v>1</v>
      </c>
      <c r="E8" s="2">
        <f>IF(D8=1,D7,IF(D8=2,E7,""))</f>
        <v>0.9498</v>
      </c>
      <c r="G8" s="1" t="s">
        <v>26</v>
      </c>
      <c r="J8" s="1" t="s">
        <v>7</v>
      </c>
    </row>
    <row r="9" spans="3:10" ht="13.5">
      <c r="C9" s="4"/>
      <c r="J9" s="1" t="s">
        <v>8</v>
      </c>
    </row>
    <row r="10" spans="2:10" ht="13.5">
      <c r="B10" s="1" t="s">
        <v>16</v>
      </c>
      <c r="C10" s="8" t="s">
        <v>30</v>
      </c>
      <c r="D10" s="2">
        <f>VLOOKUP(C10,。!B3:C13,2,FALSE)</f>
        <v>2.5</v>
      </c>
      <c r="E10" s="3"/>
      <c r="G10" s="1" t="s">
        <v>26</v>
      </c>
      <c r="J10" s="1" t="s">
        <v>20</v>
      </c>
    </row>
    <row r="11" spans="2:10" ht="13.5">
      <c r="B11" s="1" t="s">
        <v>1</v>
      </c>
      <c r="C11" s="8">
        <v>30</v>
      </c>
      <c r="D11" s="2">
        <f>C11/60</f>
        <v>0.5</v>
      </c>
      <c r="E11" s="3"/>
      <c r="F11" s="1" t="s">
        <v>17</v>
      </c>
      <c r="J11" s="1" t="s">
        <v>9</v>
      </c>
    </row>
    <row r="12" spans="3:10" ht="13.5">
      <c r="C12" s="4"/>
      <c r="J12" s="1" t="s">
        <v>10</v>
      </c>
    </row>
    <row r="13" spans="2:10" ht="13.5">
      <c r="B13" s="1" t="s">
        <v>3</v>
      </c>
      <c r="C13" s="9">
        <f>D13</f>
        <v>47.489999999999995</v>
      </c>
      <c r="D13" s="5">
        <f>D6*E8*D10*D11</f>
        <v>47.489999999999995</v>
      </c>
      <c r="E13" s="3"/>
      <c r="F13" s="1" t="s">
        <v>18</v>
      </c>
      <c r="J13" s="1" t="s">
        <v>6</v>
      </c>
    </row>
    <row r="14" ht="13.5">
      <c r="J14" s="1" t="s">
        <v>21</v>
      </c>
    </row>
    <row r="15" ht="13.5">
      <c r="J15" s="1" t="s">
        <v>11</v>
      </c>
    </row>
  </sheetData>
  <sheetProtection password="DAF9" sheet="1" objects="1" scenarios="1"/>
  <dataValidations count="2">
    <dataValidation type="list" allowBlank="1" showInputMessage="1" showErrorMessage="1" sqref="C10">
      <formula1>$J$5:$J$15</formula1>
    </dataValidation>
    <dataValidation type="list" allowBlank="1" showInputMessage="1" showErrorMessage="1" sqref="C8">
      <formula1>$I$5:$I$6</formula1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"/>
  <sheetViews>
    <sheetView workbookViewId="0" topLeftCell="A1">
      <selection activeCell="I9" sqref="I9"/>
    </sheetView>
  </sheetViews>
  <sheetFormatPr defaultColWidth="9.00390625" defaultRowHeight="13.5"/>
  <cols>
    <col min="1" max="12" width="9.50390625" style="7" customWidth="1"/>
    <col min="13" max="16384" width="9.00390625" style="7" customWidth="1"/>
  </cols>
  <sheetData>
    <row r="2" spans="5:7" ht="13.5">
      <c r="E2" s="7" t="s">
        <v>24</v>
      </c>
      <c r="F2" s="7" t="s">
        <v>22</v>
      </c>
      <c r="G2" s="7" t="s">
        <v>23</v>
      </c>
    </row>
    <row r="3" spans="2:10" ht="13.5">
      <c r="B3" s="7" t="s">
        <v>31</v>
      </c>
      <c r="C3" s="7">
        <v>2.5</v>
      </c>
      <c r="E3" s="7">
        <v>15</v>
      </c>
      <c r="F3" s="7">
        <v>1.146</v>
      </c>
      <c r="G3" s="7">
        <v>1.0752</v>
      </c>
      <c r="I3" s="7" t="s">
        <v>28</v>
      </c>
      <c r="J3" s="7">
        <v>1</v>
      </c>
    </row>
    <row r="4" spans="2:10" ht="13.5">
      <c r="B4" s="7" t="s">
        <v>32</v>
      </c>
      <c r="C4" s="7">
        <v>3.8</v>
      </c>
      <c r="E4" s="7">
        <v>16</v>
      </c>
      <c r="F4" s="7">
        <v>1.1082</v>
      </c>
      <c r="G4" s="7">
        <v>1.0332</v>
      </c>
      <c r="I4" s="7" t="s">
        <v>29</v>
      </c>
      <c r="J4" s="7">
        <v>2</v>
      </c>
    </row>
    <row r="5" spans="2:7" ht="13.5">
      <c r="B5" s="7" t="s">
        <v>19</v>
      </c>
      <c r="C5" s="7">
        <v>7.2</v>
      </c>
      <c r="E5" s="7">
        <v>17</v>
      </c>
      <c r="F5" s="7">
        <v>1.0710000000000002</v>
      </c>
      <c r="G5" s="7">
        <v>1.0128</v>
      </c>
    </row>
    <row r="6" spans="2:7" ht="13.5">
      <c r="B6" s="7" t="s">
        <v>7</v>
      </c>
      <c r="C6" s="7">
        <v>2.2</v>
      </c>
      <c r="E6" s="7">
        <v>18</v>
      </c>
      <c r="F6" s="7">
        <v>1.0626</v>
      </c>
      <c r="G6" s="7">
        <v>1.0044000000000002</v>
      </c>
    </row>
    <row r="7" spans="2:7" ht="13.5">
      <c r="B7" s="7" t="s">
        <v>33</v>
      </c>
      <c r="C7" s="7">
        <v>2.1</v>
      </c>
      <c r="E7" s="7">
        <v>19</v>
      </c>
      <c r="F7" s="7">
        <v>1.0416</v>
      </c>
      <c r="G7" s="7">
        <v>0.996</v>
      </c>
    </row>
    <row r="8" spans="2:7" ht="13.5">
      <c r="B8" s="7" t="s">
        <v>20</v>
      </c>
      <c r="C8" s="7">
        <v>9.9</v>
      </c>
      <c r="E8" s="7">
        <v>20</v>
      </c>
      <c r="F8" s="7">
        <v>0.9918</v>
      </c>
      <c r="G8" s="7">
        <v>0.9833999999999999</v>
      </c>
    </row>
    <row r="9" spans="2:7" ht="13.5">
      <c r="B9" s="7" t="s">
        <v>34</v>
      </c>
      <c r="C9" s="7">
        <v>3.4</v>
      </c>
      <c r="E9" s="7">
        <v>30</v>
      </c>
      <c r="F9" s="7">
        <v>0.9498</v>
      </c>
      <c r="G9" s="7">
        <v>0.9168000000000001</v>
      </c>
    </row>
    <row r="10" spans="2:7" ht="13.5">
      <c r="B10" s="7" t="s">
        <v>35</v>
      </c>
      <c r="C10" s="7">
        <v>7.9</v>
      </c>
      <c r="E10" s="7">
        <v>40</v>
      </c>
      <c r="F10" s="7">
        <v>0.921</v>
      </c>
      <c r="G10" s="7">
        <v>0.879</v>
      </c>
    </row>
    <row r="11" spans="2:7" ht="13.5">
      <c r="B11" s="7" t="s">
        <v>36</v>
      </c>
      <c r="C11" s="7">
        <v>3.7</v>
      </c>
      <c r="E11" s="7">
        <v>50</v>
      </c>
      <c r="F11" s="7">
        <v>0.9084000000000001</v>
      </c>
      <c r="G11" s="7">
        <v>0.8706</v>
      </c>
    </row>
    <row r="12" spans="2:7" ht="13.5">
      <c r="B12" s="7" t="s">
        <v>21</v>
      </c>
      <c r="C12" s="7">
        <v>14.5</v>
      </c>
      <c r="E12" s="7">
        <v>60</v>
      </c>
      <c r="F12" s="7">
        <v>0.9</v>
      </c>
      <c r="G12" s="7">
        <v>0.8747999999999999</v>
      </c>
    </row>
    <row r="13" spans="2:7" ht="13.5">
      <c r="B13" s="7" t="s">
        <v>37</v>
      </c>
      <c r="C13" s="7">
        <v>5.9</v>
      </c>
      <c r="E13" s="7">
        <v>65</v>
      </c>
      <c r="F13" s="7">
        <v>0.8916</v>
      </c>
      <c r="G13" s="7">
        <v>0.879</v>
      </c>
    </row>
    <row r="14" spans="5:7" ht="13.5">
      <c r="E14" s="7">
        <v>70</v>
      </c>
      <c r="F14" s="7">
        <v>0.8832</v>
      </c>
      <c r="G14" s="7">
        <v>0.8832</v>
      </c>
    </row>
    <row r="15" spans="5:7" ht="13.5">
      <c r="E15" s="7">
        <v>75</v>
      </c>
      <c r="F15" s="7">
        <v>0.879</v>
      </c>
      <c r="G15" s="7">
        <v>0.8916</v>
      </c>
    </row>
    <row r="16" spans="5:7" ht="13.5">
      <c r="E16" s="7">
        <v>80</v>
      </c>
      <c r="F16" s="7">
        <v>0.8586</v>
      </c>
      <c r="G16" s="7">
        <v>0.879</v>
      </c>
    </row>
  </sheetData>
  <sheetProtection password="DAF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うえじょう</dc:creator>
  <cp:keywords/>
  <dc:description/>
  <cp:lastModifiedBy>uejo</cp:lastModifiedBy>
  <dcterms:created xsi:type="dcterms:W3CDTF">2004-01-12T00:36:06Z</dcterms:created>
  <dcterms:modified xsi:type="dcterms:W3CDTF">2004-01-12T02:29:11Z</dcterms:modified>
  <cp:category/>
  <cp:version/>
  <cp:contentType/>
  <cp:contentStatus/>
</cp:coreProperties>
</file>